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dresar\Desktop\IZRAČUNI POVEĆANJA PLAĆA 2019-2024\IZRAČUNI OSTALO 2-2024\"/>
    </mc:Choice>
  </mc:AlternateContent>
  <xr:revisionPtr revIDLastSave="0" documentId="13_ncr:1_{83E89B06-AF7A-4B48-AF94-907524E474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SS" sheetId="1" r:id="rId1"/>
    <sheet name="List2" sheetId="2" r:id="rId2"/>
    <sheet name="List3" sheetId="3" r:id="rId3"/>
  </sheets>
  <definedNames>
    <definedName name="_xlnm.Print_Area" localSheetId="0">VSS!$A$1:$J$21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1" l="1"/>
  <c r="E5" i="1"/>
  <c r="B5" i="1"/>
  <c r="I6" i="1"/>
  <c r="E6" i="1"/>
  <c r="F4" i="1"/>
  <c r="B6" i="1" l="1"/>
  <c r="B7" i="1" s="1"/>
  <c r="B8" i="1" s="1"/>
  <c r="I7" i="1"/>
  <c r="I10" i="1" s="1"/>
  <c r="E7" i="1"/>
  <c r="E8" i="1" l="1"/>
  <c r="E10" i="1"/>
  <c r="J10" i="1" s="1"/>
  <c r="B10" i="1"/>
  <c r="B11" i="1" s="1"/>
  <c r="B12" i="1" s="1"/>
  <c r="I11" i="1"/>
  <c r="I12" i="1" s="1"/>
  <c r="I14" i="1" l="1"/>
  <c r="I15" i="1" s="1"/>
  <c r="E11" i="1"/>
  <c r="E12" i="1" s="1"/>
  <c r="E14" i="1" s="1"/>
  <c r="E15" i="1" s="1"/>
  <c r="F10" i="1"/>
  <c r="B14" i="1"/>
  <c r="B15" i="1" s="1"/>
  <c r="B16" i="1" s="1"/>
  <c r="B17" i="1" s="1"/>
  <c r="I17" i="1" l="1"/>
  <c r="I18" i="1" s="1"/>
  <c r="B18" i="1"/>
  <c r="E17" i="1"/>
  <c r="E18" i="1" s="1"/>
  <c r="I21" i="1" l="1"/>
  <c r="J20" i="1"/>
  <c r="F21" i="1"/>
  <c r="E2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Računalo</author>
  </authors>
  <commentList>
    <comment ref="G20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Računalo: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21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>Računalo: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<sst xmlns="http://schemas.openxmlformats.org/spreadsheetml/2006/main" count="58" uniqueCount="25">
  <si>
    <t>Osnovna plaća</t>
  </si>
  <si>
    <t>Bruto</t>
  </si>
  <si>
    <t>Dohodak</t>
  </si>
  <si>
    <t>Porezna olakšica</t>
  </si>
  <si>
    <t>Ukupno porez+prirez</t>
  </si>
  <si>
    <t>Neto plaća</t>
  </si>
  <si>
    <t>Minuli rad - 10%</t>
  </si>
  <si>
    <t>Dodatak po sporazumu iz 2006. - 13,725%</t>
  </si>
  <si>
    <t>Elementi obračuna</t>
  </si>
  <si>
    <t>Iznos</t>
  </si>
  <si>
    <t>Porez - 20%</t>
  </si>
  <si>
    <t>Doprinos za MO - 20%</t>
  </si>
  <si>
    <t>Porezna osnovica</t>
  </si>
  <si>
    <t>Indeks</t>
  </si>
  <si>
    <t>Osnovica</t>
  </si>
  <si>
    <t>10/2023</t>
  </si>
  <si>
    <t>03/2024</t>
  </si>
  <si>
    <t>Privremeni dodatak</t>
  </si>
  <si>
    <t>01/2024</t>
  </si>
  <si>
    <t>Povećanje neto plaća 10-01</t>
  </si>
  <si>
    <t>Povećanje neto plaća 01-03</t>
  </si>
  <si>
    <t>Prirez - 10%</t>
  </si>
  <si>
    <t xml:space="preserve">Prirez </t>
  </si>
  <si>
    <t>Koeficijent - 1,325</t>
  </si>
  <si>
    <t>Koeficijent - 2,01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</si>
</sst>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4" fontId="2" fillId="0" borderId="1" xfId="0" applyNumberFormat="1" applyFont="1" applyBorder="1"/>
    <xf numFmtId="2" fontId="2" fillId="0" borderId="1" xfId="0" applyNumberFormat="1" applyFont="1" applyBorder="1"/>
    <xf numFmtId="0" fontId="2" fillId="0" borderId="1" xfId="0" applyFont="1" applyBorder="1" applyAlignment="1">
      <alignment vertical="top" wrapText="1"/>
    </xf>
    <xf numFmtId="2" fontId="3" fillId="0" borderId="0" xfId="0" applyNumberFormat="1" applyFont="1"/>
    <xf numFmtId="4" fontId="3" fillId="0" borderId="0" xfId="0" applyNumberFormat="1" applyFont="1"/>
    <xf numFmtId="0" fontId="1" fillId="0" borderId="1" xfId="0" applyFont="1" applyBorder="1"/>
    <xf numFmtId="0" fontId="1" fillId="0" borderId="0" xfId="0" applyFont="1"/>
    <xf numFmtId="0" fontId="2" fillId="0" borderId="0" xfId="0" applyFont="1"/>
    <xf numFmtId="0" fontId="0" fillId="0" borderId="0" xfId="0"/>
    <xf numFmtId="49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 applyAlignment="1">
      <alignment vertical="center"/>
    </xf>
    <xf numFmtId="0" fontId="2" fillId="2" borderId="0" xfId="0" applyFont="1" applyFill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3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1"/>
  <sheetViews>
    <sheetView tabSelected="1" zoomScaleNormal="100" workbookViewId="0">
      <selection activeCell="G3" sqref="G3:G18"/>
    </sheetView>
  </sheetViews>
  <sheetFormatPr defaultRowHeight="21" x14ac:dyDescent="0.35"/>
  <cols>
    <col min="1" max="1" width="25.42578125" style="2" customWidth="1"/>
    <col min="2" max="2" width="19.5703125" style="2" customWidth="1"/>
    <col min="3" max="3" width="11.28515625" style="2" customWidth="1"/>
    <col min="4" max="4" width="27.85546875" style="2" customWidth="1"/>
    <col min="5" max="5" width="15.28515625" style="2" customWidth="1"/>
    <col min="6" max="6" width="12.7109375" style="2" customWidth="1"/>
    <col min="7" max="7" width="9.140625" style="2"/>
    <col min="8" max="8" width="25.42578125" style="2" customWidth="1"/>
    <col min="9" max="9" width="13.5703125" style="2" customWidth="1"/>
    <col min="10" max="10" width="9.85546875" style="2" bestFit="1" customWidth="1"/>
    <col min="11" max="16384" width="9.140625" style="2"/>
  </cols>
  <sheetData>
    <row r="2" spans="1:11" x14ac:dyDescent="0.35">
      <c r="A2" s="13" t="s">
        <v>15</v>
      </c>
      <c r="B2" s="13"/>
      <c r="C2" s="14"/>
      <c r="D2" s="13" t="s">
        <v>18</v>
      </c>
      <c r="E2" s="13"/>
      <c r="F2" s="15" t="s">
        <v>13</v>
      </c>
      <c r="G2" s="16"/>
      <c r="H2" s="13" t="s">
        <v>16</v>
      </c>
      <c r="I2" s="13"/>
      <c r="J2" s="15" t="s">
        <v>13</v>
      </c>
    </row>
    <row r="3" spans="1:11" x14ac:dyDescent="0.35">
      <c r="A3" s="17" t="s">
        <v>8</v>
      </c>
      <c r="B3" s="18" t="s">
        <v>9</v>
      </c>
      <c r="C3" s="14"/>
      <c r="D3" s="17" t="s">
        <v>8</v>
      </c>
      <c r="E3" s="18" t="s">
        <v>9</v>
      </c>
      <c r="F3" s="19"/>
      <c r="G3" s="16"/>
      <c r="H3" s="17" t="s">
        <v>8</v>
      </c>
      <c r="I3" s="18" t="s">
        <v>9</v>
      </c>
      <c r="J3" s="19"/>
    </row>
    <row r="4" spans="1:11" x14ac:dyDescent="0.35">
      <c r="A4" s="3" t="s">
        <v>14</v>
      </c>
      <c r="B4" s="4">
        <v>947.18</v>
      </c>
      <c r="C4" s="14"/>
      <c r="D4" s="3" t="s">
        <v>14</v>
      </c>
      <c r="E4" s="4">
        <v>947.18</v>
      </c>
      <c r="F4" s="5">
        <f>(E4/B4)*100</f>
        <v>100</v>
      </c>
      <c r="G4" s="16"/>
      <c r="H4" s="3" t="s">
        <v>14</v>
      </c>
      <c r="I4" s="4">
        <v>947.18</v>
      </c>
      <c r="J4" s="5"/>
    </row>
    <row r="5" spans="1:11" x14ac:dyDescent="0.35">
      <c r="A5" s="3" t="s">
        <v>23</v>
      </c>
      <c r="B5" s="4">
        <f>B4*1.325</f>
        <v>1255.0134999999998</v>
      </c>
      <c r="C5" s="14"/>
      <c r="D5" s="3" t="s">
        <v>23</v>
      </c>
      <c r="E5" s="4">
        <f>E4*1.325</f>
        <v>1255.0134999999998</v>
      </c>
      <c r="F5" s="3"/>
      <c r="G5" s="16"/>
      <c r="H5" s="3" t="s">
        <v>24</v>
      </c>
      <c r="I5" s="4">
        <f>I4*2.01</f>
        <v>1903.8317999999997</v>
      </c>
      <c r="J5" s="3"/>
    </row>
    <row r="6" spans="1:11" x14ac:dyDescent="0.35">
      <c r="A6" s="3" t="s">
        <v>6</v>
      </c>
      <c r="B6" s="4">
        <f>B5*0.1</f>
        <v>125.50134999999999</v>
      </c>
      <c r="C6" s="14"/>
      <c r="D6" s="3" t="s">
        <v>6</v>
      </c>
      <c r="E6" s="4">
        <f>E5*0.1</f>
        <v>125.50134999999999</v>
      </c>
      <c r="F6" s="3"/>
      <c r="G6" s="16"/>
      <c r="H6" s="3" t="s">
        <v>6</v>
      </c>
      <c r="I6" s="4">
        <f>I5*0.1</f>
        <v>190.38317999999998</v>
      </c>
      <c r="J6" s="3"/>
    </row>
    <row r="7" spans="1:11" x14ac:dyDescent="0.35">
      <c r="A7" s="3" t="s">
        <v>0</v>
      </c>
      <c r="B7" s="4">
        <f>SUM(B5+B6)</f>
        <v>1380.5148499999998</v>
      </c>
      <c r="C7" s="14"/>
      <c r="D7" s="3" t="s">
        <v>0</v>
      </c>
      <c r="E7" s="4">
        <f>SUM(E5+E6)</f>
        <v>1380.5148499999998</v>
      </c>
      <c r="F7" s="3"/>
      <c r="G7" s="16"/>
      <c r="H7" s="3" t="s">
        <v>0</v>
      </c>
      <c r="I7" s="4">
        <f>SUM(I5+I6)</f>
        <v>2094.2149799999997</v>
      </c>
      <c r="J7" s="3"/>
    </row>
    <row r="8" spans="1:11" ht="63" x14ac:dyDescent="0.35">
      <c r="A8" s="6" t="s">
        <v>7</v>
      </c>
      <c r="B8" s="4">
        <f>B7*0.13725</f>
        <v>189.47566316249998</v>
      </c>
      <c r="C8" s="14"/>
      <c r="D8" s="6" t="s">
        <v>7</v>
      </c>
      <c r="E8" s="4">
        <f>E7*0.13725</f>
        <v>189.47566316249998</v>
      </c>
      <c r="F8" s="3"/>
      <c r="G8" s="16"/>
      <c r="H8" s="6" t="s">
        <v>7</v>
      </c>
      <c r="I8" s="4"/>
      <c r="J8" s="3"/>
    </row>
    <row r="9" spans="1:11" ht="42" x14ac:dyDescent="0.35">
      <c r="A9" s="6" t="s">
        <v>17</v>
      </c>
      <c r="B9" s="4">
        <v>130.88999999999999</v>
      </c>
      <c r="C9" s="14"/>
      <c r="D9" s="6" t="s">
        <v>17</v>
      </c>
      <c r="E9" s="4">
        <v>130.88999999999999</v>
      </c>
      <c r="F9" s="3"/>
      <c r="G9" s="16"/>
      <c r="H9" s="6" t="s">
        <v>17</v>
      </c>
      <c r="I9" s="4"/>
      <c r="J9" s="3"/>
    </row>
    <row r="10" spans="1:11" x14ac:dyDescent="0.35">
      <c r="A10" s="3" t="s">
        <v>1</v>
      </c>
      <c r="B10" s="4">
        <f>SUM(B7:B9)</f>
        <v>1700.8805131624999</v>
      </c>
      <c r="C10" s="14"/>
      <c r="D10" s="3" t="s">
        <v>1</v>
      </c>
      <c r="E10" s="4">
        <f>SUM(E7:E9)</f>
        <v>1700.8805131624999</v>
      </c>
      <c r="F10" s="5">
        <f>(E10/B10)*100</f>
        <v>100</v>
      </c>
      <c r="G10" s="16"/>
      <c r="H10" s="3" t="s">
        <v>1</v>
      </c>
      <c r="I10" s="4">
        <f>SUM(I7+I8)</f>
        <v>2094.2149799999997</v>
      </c>
      <c r="J10" s="5">
        <f>(I10/E10)*100</f>
        <v>123.12534383183453</v>
      </c>
      <c r="K10" s="1"/>
    </row>
    <row r="11" spans="1:11" x14ac:dyDescent="0.35">
      <c r="A11" s="3" t="s">
        <v>11</v>
      </c>
      <c r="B11" s="4">
        <f>B10*0.2</f>
        <v>340.17610263250003</v>
      </c>
      <c r="C11" s="14"/>
      <c r="D11" s="3" t="s">
        <v>11</v>
      </c>
      <c r="E11" s="4">
        <f>E10*0.2</f>
        <v>340.17610263250003</v>
      </c>
      <c r="F11" s="3"/>
      <c r="G11" s="16"/>
      <c r="H11" s="9" t="s">
        <v>11</v>
      </c>
      <c r="I11" s="4">
        <f>I10*0.2</f>
        <v>418.84299599999997</v>
      </c>
      <c r="J11" s="3"/>
    </row>
    <row r="12" spans="1:11" x14ac:dyDescent="0.35">
      <c r="A12" s="3" t="s">
        <v>2</v>
      </c>
      <c r="B12" s="4">
        <f>B10-B11</f>
        <v>1360.7044105299999</v>
      </c>
      <c r="C12" s="14"/>
      <c r="D12" s="3" t="s">
        <v>2</v>
      </c>
      <c r="E12" s="4">
        <f>E10-E11</f>
        <v>1360.7044105299999</v>
      </c>
      <c r="F12" s="3"/>
      <c r="G12" s="16"/>
      <c r="H12" s="3" t="s">
        <v>2</v>
      </c>
      <c r="I12" s="4">
        <f>I10-I11</f>
        <v>1675.3719839999999</v>
      </c>
      <c r="J12" s="3"/>
    </row>
    <row r="13" spans="1:11" x14ac:dyDescent="0.35">
      <c r="A13" s="3" t="s">
        <v>3</v>
      </c>
      <c r="B13" s="4">
        <v>530.9</v>
      </c>
      <c r="C13" s="14"/>
      <c r="D13" s="3" t="s">
        <v>3</v>
      </c>
      <c r="E13" s="4">
        <v>560</v>
      </c>
      <c r="F13" s="3"/>
      <c r="G13" s="16"/>
      <c r="H13" s="3" t="s">
        <v>3</v>
      </c>
      <c r="I13" s="4">
        <v>560</v>
      </c>
      <c r="J13" s="3"/>
    </row>
    <row r="14" spans="1:11" x14ac:dyDescent="0.35">
      <c r="A14" s="3" t="s">
        <v>12</v>
      </c>
      <c r="B14" s="4">
        <f>B12-B13</f>
        <v>829.80441052999993</v>
      </c>
      <c r="C14" s="14"/>
      <c r="D14" s="3" t="s">
        <v>12</v>
      </c>
      <c r="E14" s="4">
        <f>E12-E13</f>
        <v>800.7044105299999</v>
      </c>
      <c r="F14" s="3"/>
      <c r="G14" s="16"/>
      <c r="H14" s="3" t="s">
        <v>12</v>
      </c>
      <c r="I14" s="4">
        <f>I12-I13</f>
        <v>1115.3719839999999</v>
      </c>
      <c r="J14" s="3"/>
    </row>
    <row r="15" spans="1:11" x14ac:dyDescent="0.35">
      <c r="A15" s="3" t="s">
        <v>10</v>
      </c>
      <c r="B15" s="4">
        <f>B14*0.2</f>
        <v>165.96088210599999</v>
      </c>
      <c r="C15" s="14"/>
      <c r="D15" s="3" t="s">
        <v>10</v>
      </c>
      <c r="E15" s="4">
        <f>E14*0.2</f>
        <v>160.14088210599999</v>
      </c>
      <c r="F15" s="3"/>
      <c r="G15" s="16"/>
      <c r="H15" s="3" t="s">
        <v>10</v>
      </c>
      <c r="I15" s="4">
        <f>I14*0.2</f>
        <v>223.07439679999999</v>
      </c>
      <c r="J15" s="3"/>
    </row>
    <row r="16" spans="1:11" x14ac:dyDescent="0.35">
      <c r="A16" s="3" t="s">
        <v>21</v>
      </c>
      <c r="B16" s="4">
        <f>B15*0.1</f>
        <v>16.596088210599998</v>
      </c>
      <c r="C16" s="14"/>
      <c r="D16" s="3" t="s">
        <v>22</v>
      </c>
      <c r="E16" s="4"/>
      <c r="F16" s="3"/>
      <c r="G16" s="16"/>
      <c r="H16" s="3" t="s">
        <v>22</v>
      </c>
      <c r="I16" s="4">
        <v>0</v>
      </c>
      <c r="J16" s="3"/>
    </row>
    <row r="17" spans="1:10" x14ac:dyDescent="0.35">
      <c r="A17" s="3" t="s">
        <v>4</v>
      </c>
      <c r="B17" s="4">
        <f>B15+B16</f>
        <v>182.55697031659997</v>
      </c>
      <c r="C17" s="14"/>
      <c r="D17" s="3" t="s">
        <v>4</v>
      </c>
      <c r="E17" s="4">
        <f>E15-E16</f>
        <v>160.14088210599999</v>
      </c>
      <c r="F17" s="3"/>
      <c r="G17" s="16"/>
      <c r="H17" s="3" t="s">
        <v>4</v>
      </c>
      <c r="I17" s="4">
        <f>I15-I16</f>
        <v>223.07439679999999</v>
      </c>
      <c r="J17" s="3"/>
    </row>
    <row r="18" spans="1:10" x14ac:dyDescent="0.35">
      <c r="A18" s="3" t="s">
        <v>5</v>
      </c>
      <c r="B18" s="4">
        <f>B12-B17</f>
        <v>1178.1474402133999</v>
      </c>
      <c r="C18" s="14"/>
      <c r="D18" s="3" t="s">
        <v>5</v>
      </c>
      <c r="E18" s="4">
        <f>E12-E17</f>
        <v>1200.563528424</v>
      </c>
      <c r="F18" s="3"/>
      <c r="G18" s="16"/>
      <c r="H18" s="3" t="s">
        <v>5</v>
      </c>
      <c r="I18" s="4">
        <f>I12-I17</f>
        <v>1452.2975872</v>
      </c>
      <c r="J18" s="3"/>
    </row>
    <row r="20" spans="1:10" x14ac:dyDescent="0.35">
      <c r="G20" s="11"/>
      <c r="H20" s="12"/>
      <c r="I20" s="12"/>
      <c r="J20" s="2">
        <f>(I18/E18)*100</f>
        <v>120.96799151532242</v>
      </c>
    </row>
    <row r="21" spans="1:10" x14ac:dyDescent="0.35">
      <c r="C21" s="11" t="s">
        <v>19</v>
      </c>
      <c r="D21" s="12"/>
      <c r="E21" s="7">
        <f>E18-B18</f>
        <v>22.416088210600037</v>
      </c>
      <c r="F21" s="2">
        <f>(E18/B18)*100</f>
        <v>101.90265559686993</v>
      </c>
      <c r="G21" s="10" t="s">
        <v>20</v>
      </c>
      <c r="H21" s="10"/>
      <c r="I21" s="8">
        <f>I18-E18</f>
        <v>251.73405877599998</v>
      </c>
    </row>
  </sheetData>
  <mergeCells count="8">
    <mergeCell ref="J2:J3"/>
    <mergeCell ref="G21:H21"/>
    <mergeCell ref="C21:D21"/>
    <mergeCell ref="G20:I20"/>
    <mergeCell ref="A2:B2"/>
    <mergeCell ref="D2:E2"/>
    <mergeCell ref="F2:F3"/>
    <mergeCell ref="H2:I2"/>
  </mergeCell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  <headerFooter>
    <oddHeader xml:space="preserve">&amp;CTAJNIK,VODITELJ RAČUNOVODSTVA VSS - 20 GODINA STAŽA NEMA UZDRŽAVANIH OSOBA
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VSS</vt:lpstr>
      <vt:lpstr>List2</vt:lpstr>
      <vt:lpstr>List3</vt:lpstr>
      <vt:lpstr>VSS!Print_Area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Računalo</dc:creator>
  <cp:lastModifiedBy>Marija Dresar</cp:lastModifiedBy>
  <cp:lastPrinted>2024-01-22T13:30:41Z</cp:lastPrinted>
  <dcterms:created xsi:type="dcterms:W3CDTF">2022-12-16T12:25:01Z</dcterms:created>
  <dcterms:modified xsi:type="dcterms:W3CDTF">2024-02-22T11:58:27Z</dcterms:modified>
</cp:coreProperties>
</file>